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05" activeTab="1"/>
  </bookViews>
  <sheets>
    <sheet name="EmployeeInfo" sheetId="1" r:id="rId1"/>
    <sheet name="PayrollRegister" sheetId="2" r:id="rId2"/>
  </sheets>
  <definedNames>
    <definedName name="_xlnm.Print_Area" localSheetId="0">'EmployeeInfo'!$A$1:$P$38</definedName>
    <definedName name="_xlnm.Print_Area" localSheetId="1">'PayrollRegister'!$A$1:$AA$13</definedName>
    <definedName name="_xlnm.Print_Titles" localSheetId="0">'EmployeeInfo'!$4:$4</definedName>
    <definedName name="_xlnm.Print_Titles" localSheetId="1">'PayrollRegister'!$2:$3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<sst xmlns="http://schemas.openxmlformats.org/spreadsheetml/2006/main" count="78" uniqueCount="60">
  <si>
    <t>Name</t>
  </si>
  <si>
    <t>NET PAY
($)</t>
  </si>
  <si>
    <t>GROSS PAY ($)</t>
  </si>
  <si>
    <t>Sick
Hrs</t>
  </si>
  <si>
    <t>Reg.
Hrs</t>
  </si>
  <si>
    <t>Vac.
Hrs</t>
  </si>
  <si>
    <t>Pers.
Hrs</t>
  </si>
  <si>
    <t>Holid.
Hrs</t>
  </si>
  <si>
    <t>O.T.
Hrs</t>
  </si>
  <si>
    <t>Social
Security</t>
  </si>
  <si>
    <t>Other Deduct.</t>
  </si>
  <si>
    <t>FED
Tax</t>
  </si>
  <si>
    <t>STATE
Tax</t>
  </si>
  <si>
    <t>Local
Tax</t>
  </si>
  <si>
    <t>HELP</t>
  </si>
  <si>
    <t>© 2010 Vertex42 LLC</t>
  </si>
  <si>
    <t>Payroll Register</t>
  </si>
  <si>
    <t>[42]</t>
  </si>
  <si>
    <t>Total Hours</t>
  </si>
  <si>
    <t>Medi-care</t>
  </si>
  <si>
    <t>M/F</t>
  </si>
  <si>
    <t>M</t>
  </si>
  <si>
    <t>Overtime
Hourly
Rate</t>
  </si>
  <si>
    <t>Regular
Hourly
Rate</t>
  </si>
  <si>
    <t>Occupation</t>
  </si>
  <si>
    <t>Tu</t>
  </si>
  <si>
    <t>W</t>
  </si>
  <si>
    <t>Th</t>
  </si>
  <si>
    <t>F</t>
  </si>
  <si>
    <t>Sa</t>
  </si>
  <si>
    <t>Su</t>
  </si>
  <si>
    <t>Daily Hours Worked</t>
  </si>
  <si>
    <t>Total Reg. Pay</t>
  </si>
  <si>
    <t>Total O.T. Pay</t>
  </si>
  <si>
    <t>Payment
Date</t>
  </si>
  <si>
    <t>Pay Period</t>
  </si>
  <si>
    <t>Reimbursements Paid</t>
  </si>
  <si>
    <t>FICA
SS Taxes</t>
  </si>
  <si>
    <t>FICA
Medicare Taxes</t>
  </si>
  <si>
    <t>Monthly
Pay</t>
  </si>
  <si>
    <t>Annual
Pay</t>
  </si>
  <si>
    <t>State
U/I Tax</t>
  </si>
  <si>
    <t>Leave
Pay</t>
  </si>
  <si>
    <t>Training
Pay</t>
  </si>
  <si>
    <t>Cont. Ed.
Reimburs.</t>
  </si>
  <si>
    <t>Employee
Discounts</t>
  </si>
  <si>
    <t>Health
Insurance</t>
  </si>
  <si>
    <t>Total
Cost</t>
  </si>
  <si>
    <t>Jane Doe</t>
  </si>
  <si>
    <t xml:space="preserve">Hair stylist </t>
  </si>
  <si>
    <t>John Smith</t>
  </si>
  <si>
    <t>Jane Smith</t>
  </si>
  <si>
    <t>Jimmy Doe</t>
  </si>
  <si>
    <t xml:space="preserve">Jill Smith </t>
  </si>
  <si>
    <t>Jack Smith</t>
  </si>
  <si>
    <t>Receptionist</t>
  </si>
  <si>
    <t>Leonardo DiCaprio</t>
  </si>
  <si>
    <t>Jill Smith</t>
  </si>
  <si>
    <t>2/13/2017-2/27/2017</t>
  </si>
  <si>
    <t>2/13/17-2/27/2017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</si>
</sst>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mm/dd/yy;@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000000000000000%"/>
    <numFmt numFmtId="173" formatCode="&quot;$&quot;#,##0.00"/>
    <numFmt numFmtId="174" formatCode="_(&quot;$&quot;* #,##0.000_);_(&quot;$&quot;* \(#,##0.000\);_(&quot;$&quot;* &quot;-&quot;???_);_(@_)"/>
    <numFmt numFmtId="175" formatCode="_(&quot;$&quot;* #,##0.0000_);_(&quot;$&quot;* \(#,##0.0000\);_(&quot;$&quot;* &quot;-&quot;????_);_(@_)"/>
    <numFmt numFmtId="176" formatCode="_(&quot;$&quot;* #,##0.000000_);_(&quot;$&quot;* \(#,##0.000000\);_(&quot;$&quot;* &quot;-&quot;????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0_);[Red]\(&quot;$&quot;#,##0.000\)"/>
    <numFmt numFmtId="182" formatCode="_(* #,##0.0000_);_(* \(#,##0.0000\);_(* &quot;-&quot;????_);_(@_)"/>
    <numFmt numFmtId="183" formatCode="_(* #,##0.000_);_(* \(#,##0.000\);_(* &quot;-&quot;???_);_(@_)"/>
    <numFmt numFmtId="184" formatCode="mmm\-yyyy"/>
  </numFmts>
  <fonts count="29">
    <font>
      <sz val="10"/>
      <name val="Arial"/>
      <family val="0"/>
    </font>
    <font>
      <b/>
      <sz val="20"/>
      <color indexed="53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2"/>
      <name val="Arial"/>
      <family val="2"/>
    </font>
    <font>
      <sz val="10"/>
      <color indexed="23"/>
      <name val="Trebuchet MS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1" applyNumberFormat="0" applyAlignment="0" applyProtection="0"/>
    <xf numFmtId="0" fontId="13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11" borderId="1" applyNumberFormat="0" applyAlignment="0" applyProtection="0"/>
    <xf numFmtId="0" fontId="21" fillId="0" borderId="6" applyNumberFormat="0" applyFill="0" applyAlignment="0" applyProtection="0"/>
    <xf numFmtId="0" fontId="22" fillId="5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3" fillId="17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 locked="0"/>
    </xf>
    <xf numFmtId="0" fontId="2" fillId="20" borderId="10" xfId="0" applyFont="1" applyFill="1" applyBorder="1" applyAlignment="1" applyProtection="1">
      <alignment horizontal="center"/>
      <protection/>
    </xf>
    <xf numFmtId="0" fontId="2" fillId="20" borderId="1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0" fontId="2" fillId="20" borderId="10" xfId="0" applyFont="1" applyFill="1" applyBorder="1" applyAlignment="1" applyProtection="1">
      <alignment horizontal="left"/>
      <protection/>
    </xf>
    <xf numFmtId="0" fontId="3" fillId="17" borderId="7" xfId="0" applyFont="1" applyFill="1" applyBorder="1" applyAlignment="1">
      <alignment/>
    </xf>
    <xf numFmtId="14" fontId="3" fillId="0" borderId="7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43" fontId="3" fillId="17" borderId="7" xfId="44" applyNumberFormat="1" applyFont="1" applyFill="1" applyBorder="1" applyAlignment="1">
      <alignment/>
    </xf>
    <xf numFmtId="43" fontId="3" fillId="0" borderId="7" xfId="42" applyNumberFormat="1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5" fillId="0" borderId="0" xfId="53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18" borderId="0" xfId="0" applyFont="1" applyFill="1" applyAlignment="1">
      <alignment horizontal="left"/>
    </xf>
    <xf numFmtId="0" fontId="4" fillId="18" borderId="0" xfId="0" applyFont="1" applyFill="1" applyAlignment="1">
      <alignment horizontal="center"/>
    </xf>
    <xf numFmtId="14" fontId="3" fillId="0" borderId="7" xfId="0" applyNumberFormat="1" applyFont="1" applyBorder="1" applyAlignment="1">
      <alignment horizontal="center"/>
    </xf>
    <xf numFmtId="44" fontId="3" fillId="0" borderId="7" xfId="44" applyFont="1" applyBorder="1" applyAlignment="1">
      <alignment/>
    </xf>
    <xf numFmtId="44" fontId="3" fillId="17" borderId="7" xfId="44" applyFont="1" applyFill="1" applyBorder="1" applyAlignment="1">
      <alignment/>
    </xf>
    <xf numFmtId="10" fontId="3" fillId="0" borderId="7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17" borderId="0" xfId="0" applyFont="1" applyFill="1" applyAlignment="1">
      <alignment horizontal="left"/>
    </xf>
    <xf numFmtId="0" fontId="0" fillId="17" borderId="0" xfId="0" applyFill="1" applyAlignment="1">
      <alignment/>
    </xf>
    <xf numFmtId="0" fontId="27" fillId="0" borderId="0" xfId="53" applyFont="1" applyAlignment="1" applyProtection="1">
      <alignment/>
      <protection/>
    </xf>
    <xf numFmtId="0" fontId="28" fillId="0" borderId="0" xfId="0" applyFont="1" applyAlignment="1">
      <alignment/>
    </xf>
    <xf numFmtId="0" fontId="3" fillId="17" borderId="7" xfId="0" applyFont="1" applyFill="1" applyBorder="1" applyAlignment="1">
      <alignment/>
    </xf>
    <xf numFmtId="8" fontId="3" fillId="17" borderId="7" xfId="44" applyNumberFormat="1" applyFont="1" applyFill="1" applyBorder="1" applyAlignment="1">
      <alignment/>
    </xf>
    <xf numFmtId="6" fontId="3" fillId="0" borderId="7" xfId="44" applyNumberFormat="1" applyFont="1" applyBorder="1" applyAlignment="1">
      <alignment/>
    </xf>
    <xf numFmtId="8" fontId="3" fillId="0" borderId="7" xfId="0" applyNumberFormat="1" applyFont="1" applyBorder="1" applyAlignment="1">
      <alignment horizontal="center"/>
    </xf>
    <xf numFmtId="8" fontId="3" fillId="0" borderId="7" xfId="44" applyNumberFormat="1" applyFont="1" applyBorder="1" applyAlignment="1">
      <alignment/>
    </xf>
    <xf numFmtId="4" fontId="3" fillId="0" borderId="7" xfId="44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vertex42.com/" TargetMode="External" /><Relationship Id="rId3" Type="http://schemas.openxmlformats.org/officeDocument/2006/relationships/hyperlink" Target="http://www.vertex42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0</xdr:colOff>
      <xdr:row>0</xdr:row>
      <xdr:rowOff>38100</xdr:rowOff>
    </xdr:from>
    <xdr:to>
      <xdr:col>29</xdr:col>
      <xdr:colOff>590550</xdr:colOff>
      <xdr:row>0</xdr:row>
      <xdr:rowOff>295275</xdr:rowOff>
    </xdr:to>
    <xdr:pic>
      <xdr:nvPicPr>
        <xdr:cNvPr id="1" name="Picture 2" descr="vertex42_logo_40px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38100"/>
          <a:ext cx="1200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payroll-register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zoomScalePageLayoutView="0" workbookViewId="0" topLeftCell="A1">
      <selection activeCell="H5" sqref="H5"/>
    </sheetView>
  </sheetViews>
  <sheetFormatPr defaultColWidth="9.140625" defaultRowHeight="12.75"/>
  <cols>
    <col min="1" max="1" width="14.8515625" style="0" customWidth="1"/>
    <col min="2" max="2" width="4.28125" style="4" customWidth="1"/>
    <col min="3" max="3" width="12.7109375" style="4" customWidth="1"/>
    <col min="4" max="5" width="9.8515625" style="0" bestFit="1" customWidth="1"/>
    <col min="6" max="6" width="10.57421875" style="4" customWidth="1"/>
    <col min="7" max="7" width="11.00390625" style="0" customWidth="1"/>
    <col min="8" max="16" width="10.00390625" style="0" customWidth="1"/>
  </cols>
  <sheetData>
    <row r="1" ht="12.75">
      <c r="R1" s="13"/>
    </row>
    <row r="2" ht="12.75">
      <c r="R2" s="14"/>
    </row>
    <row r="3" spans="4:18" ht="12.75">
      <c r="D3" s="5"/>
      <c r="R3" s="15"/>
    </row>
    <row r="4" spans="1:16" ht="33.75">
      <c r="A4" s="6" t="s">
        <v>0</v>
      </c>
      <c r="B4" s="3" t="s">
        <v>20</v>
      </c>
      <c r="C4" s="6" t="s">
        <v>24</v>
      </c>
      <c r="D4" s="3" t="s">
        <v>23</v>
      </c>
      <c r="E4" s="3" t="s">
        <v>22</v>
      </c>
      <c r="F4" s="3" t="s">
        <v>39</v>
      </c>
      <c r="G4" s="3" t="s">
        <v>40</v>
      </c>
      <c r="H4" s="3" t="s">
        <v>37</v>
      </c>
      <c r="I4" s="3" t="s">
        <v>38</v>
      </c>
      <c r="J4" s="3" t="s">
        <v>41</v>
      </c>
      <c r="K4" s="3" t="s">
        <v>42</v>
      </c>
      <c r="L4" s="3" t="s">
        <v>43</v>
      </c>
      <c r="M4" s="3" t="s">
        <v>44</v>
      </c>
      <c r="N4" s="3" t="s">
        <v>46</v>
      </c>
      <c r="O4" s="3" t="s">
        <v>45</v>
      </c>
      <c r="P4" s="3" t="s">
        <v>47</v>
      </c>
    </row>
    <row r="5" spans="1:18" s="24" customFormat="1" ht="12.75">
      <c r="A5" s="10" t="s">
        <v>48</v>
      </c>
      <c r="B5" s="9"/>
      <c r="C5" s="9" t="s">
        <v>49</v>
      </c>
      <c r="D5" s="30">
        <v>12.78</v>
      </c>
      <c r="E5" s="22">
        <f aca="true" t="shared" si="0" ref="E5:E11">1.5*D5</f>
        <v>19.169999999999998</v>
      </c>
      <c r="F5" s="32">
        <f aca="true" t="shared" si="1" ref="F5:F11">G5/12</f>
        <v>2175.8333333333335</v>
      </c>
      <c r="G5" s="31">
        <v>26110</v>
      </c>
      <c r="H5" s="21">
        <f aca="true" t="shared" si="2" ref="H5:H11">G5*0.062</f>
        <v>1618.82</v>
      </c>
      <c r="I5" s="21">
        <f aca="true" t="shared" si="3" ref="I5:I11">G5*0.0145</f>
        <v>378.595</v>
      </c>
      <c r="J5" s="21">
        <f aca="true" t="shared" si="4" ref="J5:J11">G5*0.036785</f>
        <v>960.4563499999999</v>
      </c>
      <c r="K5" s="33">
        <v>18</v>
      </c>
      <c r="L5" s="33">
        <v>20</v>
      </c>
      <c r="M5" s="33">
        <v>20</v>
      </c>
      <c r="N5" s="33">
        <v>21</v>
      </c>
      <c r="O5" s="34">
        <f>0.2*15*50</f>
        <v>150</v>
      </c>
      <c r="P5" s="21">
        <f aca="true" t="shared" si="5" ref="P5:P11">SUM(G5:O5)</f>
        <v>29296.87135</v>
      </c>
      <c r="R5" s="27"/>
    </row>
    <row r="6" spans="1:18" s="24" customFormat="1" ht="15">
      <c r="A6" s="10" t="s">
        <v>50</v>
      </c>
      <c r="B6" s="9"/>
      <c r="C6" s="9" t="s">
        <v>49</v>
      </c>
      <c r="D6" s="30">
        <v>12.78</v>
      </c>
      <c r="E6" s="22">
        <f t="shared" si="0"/>
        <v>19.169999999999998</v>
      </c>
      <c r="F6" s="32">
        <f t="shared" si="1"/>
        <v>2175.8333333333335</v>
      </c>
      <c r="G6" s="31">
        <v>26110</v>
      </c>
      <c r="H6" s="21">
        <f t="shared" si="2"/>
        <v>1618.82</v>
      </c>
      <c r="I6" s="21">
        <f t="shared" si="3"/>
        <v>378.595</v>
      </c>
      <c r="J6" s="21">
        <f t="shared" si="4"/>
        <v>960.4563499999999</v>
      </c>
      <c r="K6" s="33">
        <v>18</v>
      </c>
      <c r="L6" s="33">
        <v>20</v>
      </c>
      <c r="M6" s="33">
        <v>20</v>
      </c>
      <c r="N6" s="33">
        <v>21</v>
      </c>
      <c r="O6" s="34">
        <f aca="true" t="shared" si="6" ref="O6:O11">0.2*15*50</f>
        <v>150</v>
      </c>
      <c r="P6" s="21">
        <f t="shared" si="5"/>
        <v>29296.87135</v>
      </c>
      <c r="R6" s="28"/>
    </row>
    <row r="7" spans="1:18" s="24" customFormat="1" ht="15">
      <c r="A7" s="10" t="s">
        <v>51</v>
      </c>
      <c r="B7" s="9"/>
      <c r="C7" s="9" t="s">
        <v>49</v>
      </c>
      <c r="D7" s="30">
        <v>12.78</v>
      </c>
      <c r="E7" s="22">
        <f t="shared" si="0"/>
        <v>19.169999999999998</v>
      </c>
      <c r="F7" s="32">
        <f t="shared" si="1"/>
        <v>2175.8333333333335</v>
      </c>
      <c r="G7" s="31">
        <v>26110</v>
      </c>
      <c r="H7" s="21">
        <f t="shared" si="2"/>
        <v>1618.82</v>
      </c>
      <c r="I7" s="21">
        <f t="shared" si="3"/>
        <v>378.595</v>
      </c>
      <c r="J7" s="21">
        <f t="shared" si="4"/>
        <v>960.4563499999999</v>
      </c>
      <c r="K7" s="33">
        <v>18</v>
      </c>
      <c r="L7" s="33">
        <v>20</v>
      </c>
      <c r="M7" s="33">
        <v>20</v>
      </c>
      <c r="N7" s="33">
        <v>21</v>
      </c>
      <c r="O7" s="34">
        <f t="shared" si="6"/>
        <v>150</v>
      </c>
      <c r="P7" s="21">
        <f t="shared" si="5"/>
        <v>29296.87135</v>
      </c>
      <c r="R7" s="28"/>
    </row>
    <row r="8" spans="1:16" s="24" customFormat="1" ht="11.25">
      <c r="A8" s="10" t="s">
        <v>52</v>
      </c>
      <c r="B8" s="9"/>
      <c r="C8" s="9" t="s">
        <v>49</v>
      </c>
      <c r="D8" s="30">
        <v>12.78</v>
      </c>
      <c r="E8" s="22">
        <f t="shared" si="0"/>
        <v>19.169999999999998</v>
      </c>
      <c r="F8" s="32">
        <f t="shared" si="1"/>
        <v>2175.8333333333335</v>
      </c>
      <c r="G8" s="31">
        <v>26110</v>
      </c>
      <c r="H8" s="21">
        <f t="shared" si="2"/>
        <v>1618.82</v>
      </c>
      <c r="I8" s="21">
        <f t="shared" si="3"/>
        <v>378.595</v>
      </c>
      <c r="J8" s="21">
        <f t="shared" si="4"/>
        <v>960.4563499999999</v>
      </c>
      <c r="K8" s="33">
        <v>18</v>
      </c>
      <c r="L8" s="33">
        <v>20</v>
      </c>
      <c r="M8" s="33">
        <v>20</v>
      </c>
      <c r="N8" s="33">
        <v>21</v>
      </c>
      <c r="O8" s="34">
        <f t="shared" si="6"/>
        <v>150</v>
      </c>
      <c r="P8" s="21">
        <f t="shared" si="5"/>
        <v>29296.87135</v>
      </c>
    </row>
    <row r="9" spans="1:16" s="24" customFormat="1" ht="11.25">
      <c r="A9" s="10" t="s">
        <v>53</v>
      </c>
      <c r="B9" s="9"/>
      <c r="C9" s="9" t="s">
        <v>55</v>
      </c>
      <c r="D9" s="30">
        <v>7.25</v>
      </c>
      <c r="E9" s="22">
        <f t="shared" si="0"/>
        <v>10.875</v>
      </c>
      <c r="F9" s="32">
        <f t="shared" si="1"/>
        <v>449.0833333333333</v>
      </c>
      <c r="G9" s="31">
        <v>5389</v>
      </c>
      <c r="H9" s="21">
        <f t="shared" si="2"/>
        <v>334.118</v>
      </c>
      <c r="I9" s="21">
        <f t="shared" si="3"/>
        <v>78.1405</v>
      </c>
      <c r="J9" s="21">
        <f t="shared" si="4"/>
        <v>198.234365</v>
      </c>
      <c r="K9" s="33">
        <v>10</v>
      </c>
      <c r="L9" s="33">
        <v>14</v>
      </c>
      <c r="M9" s="33">
        <v>14</v>
      </c>
      <c r="N9" s="33">
        <v>15</v>
      </c>
      <c r="O9" s="34">
        <f t="shared" si="6"/>
        <v>150</v>
      </c>
      <c r="P9" s="21">
        <f t="shared" si="5"/>
        <v>6202.492865000001</v>
      </c>
    </row>
    <row r="10" spans="1:16" s="24" customFormat="1" ht="11.25">
      <c r="A10" s="10" t="s">
        <v>54</v>
      </c>
      <c r="B10" s="9"/>
      <c r="C10" s="9" t="s">
        <v>55</v>
      </c>
      <c r="D10" s="30">
        <v>7.25</v>
      </c>
      <c r="E10" s="22">
        <f t="shared" si="0"/>
        <v>10.875</v>
      </c>
      <c r="F10" s="32">
        <f t="shared" si="1"/>
        <v>449.0833333333333</v>
      </c>
      <c r="G10" s="31">
        <v>5389</v>
      </c>
      <c r="H10" s="21">
        <f t="shared" si="2"/>
        <v>334.118</v>
      </c>
      <c r="I10" s="21">
        <f t="shared" si="3"/>
        <v>78.1405</v>
      </c>
      <c r="J10" s="21">
        <f t="shared" si="4"/>
        <v>198.234365</v>
      </c>
      <c r="K10" s="33">
        <v>10</v>
      </c>
      <c r="L10" s="33">
        <v>14</v>
      </c>
      <c r="M10" s="33">
        <v>14</v>
      </c>
      <c r="N10" s="33">
        <v>15</v>
      </c>
      <c r="O10" s="34">
        <f t="shared" si="6"/>
        <v>150</v>
      </c>
      <c r="P10" s="21">
        <f t="shared" si="5"/>
        <v>6202.492865000001</v>
      </c>
    </row>
    <row r="11" spans="1:16" s="24" customFormat="1" ht="11.25">
      <c r="A11" s="10" t="s">
        <v>56</v>
      </c>
      <c r="B11" s="9"/>
      <c r="C11" s="9" t="s">
        <v>55</v>
      </c>
      <c r="D11" s="30">
        <v>7.25</v>
      </c>
      <c r="E11" s="22">
        <f t="shared" si="0"/>
        <v>10.875</v>
      </c>
      <c r="F11" s="32">
        <f t="shared" si="1"/>
        <v>449.0833333333333</v>
      </c>
      <c r="G11" s="31">
        <v>5389</v>
      </c>
      <c r="H11" s="21">
        <f t="shared" si="2"/>
        <v>334.118</v>
      </c>
      <c r="I11" s="21">
        <f t="shared" si="3"/>
        <v>78.1405</v>
      </c>
      <c r="J11" s="21">
        <f t="shared" si="4"/>
        <v>198.234365</v>
      </c>
      <c r="K11" s="33">
        <v>10</v>
      </c>
      <c r="L11" s="33">
        <v>14</v>
      </c>
      <c r="M11" s="33">
        <v>14</v>
      </c>
      <c r="N11" s="33">
        <v>15</v>
      </c>
      <c r="O11" s="34">
        <f t="shared" si="6"/>
        <v>150</v>
      </c>
      <c r="P11" s="21">
        <f t="shared" si="5"/>
        <v>6202.492865000001</v>
      </c>
    </row>
    <row r="12" spans="1:16" s="24" customFormat="1" ht="11.25">
      <c r="A12" s="10"/>
      <c r="B12" s="9"/>
      <c r="C12" s="9"/>
      <c r="D12" s="22"/>
      <c r="E12" s="22"/>
      <c r="F12" s="9"/>
      <c r="G12" s="21"/>
      <c r="H12" s="23"/>
      <c r="I12" s="21"/>
      <c r="J12" s="21"/>
      <c r="K12" s="21"/>
      <c r="L12" s="21"/>
      <c r="M12" s="21"/>
      <c r="N12" s="21"/>
      <c r="O12" s="21"/>
      <c r="P12" s="21"/>
    </row>
    <row r="13" spans="1:16" s="24" customFormat="1" ht="11.25">
      <c r="A13" s="10"/>
      <c r="B13" s="9"/>
      <c r="C13" s="9"/>
      <c r="D13" s="22"/>
      <c r="E13" s="22"/>
      <c r="F13" s="9"/>
      <c r="G13" s="21"/>
      <c r="H13" s="23"/>
      <c r="I13" s="21"/>
      <c r="J13" s="21"/>
      <c r="K13" s="21"/>
      <c r="L13" s="21"/>
      <c r="M13" s="21"/>
      <c r="N13" s="21"/>
      <c r="O13" s="21"/>
      <c r="P13" s="21"/>
    </row>
    <row r="14" spans="1:16" s="24" customFormat="1" ht="11.25">
      <c r="A14" s="10"/>
      <c r="B14" s="9"/>
      <c r="C14" s="9"/>
      <c r="D14" s="22"/>
      <c r="E14" s="22"/>
      <c r="F14" s="9"/>
      <c r="G14" s="21"/>
      <c r="H14" s="23"/>
      <c r="I14" s="21"/>
      <c r="J14" s="21"/>
      <c r="K14" s="21"/>
      <c r="L14" s="21"/>
      <c r="M14" s="21"/>
      <c r="N14" s="21"/>
      <c r="O14" s="21"/>
      <c r="P14" s="21"/>
    </row>
    <row r="15" spans="1:16" s="24" customFormat="1" ht="11.25">
      <c r="A15" s="10"/>
      <c r="B15" s="9"/>
      <c r="C15" s="9"/>
      <c r="D15" s="22"/>
      <c r="E15" s="22"/>
      <c r="F15" s="9"/>
      <c r="G15" s="21"/>
      <c r="H15" s="23"/>
      <c r="I15" s="21"/>
      <c r="J15" s="21"/>
      <c r="K15" s="21"/>
      <c r="L15" s="21"/>
      <c r="M15" s="21"/>
      <c r="N15" s="21"/>
      <c r="O15" s="21"/>
      <c r="P15" s="21"/>
    </row>
    <row r="16" spans="1:16" s="24" customFormat="1" ht="11.25">
      <c r="A16" s="10"/>
      <c r="B16" s="9"/>
      <c r="C16" s="9"/>
      <c r="D16" s="22"/>
      <c r="E16" s="22"/>
      <c r="F16" s="9"/>
      <c r="G16" s="21"/>
      <c r="H16" s="23"/>
      <c r="I16" s="21"/>
      <c r="J16" s="21"/>
      <c r="K16" s="21"/>
      <c r="L16" s="21"/>
      <c r="M16" s="21"/>
      <c r="N16" s="21"/>
      <c r="O16" s="21"/>
      <c r="P16" s="21"/>
    </row>
    <row r="17" spans="1:16" s="24" customFormat="1" ht="11.25">
      <c r="A17" s="10"/>
      <c r="B17" s="9"/>
      <c r="C17" s="9"/>
      <c r="D17" s="22"/>
      <c r="E17" s="22"/>
      <c r="F17" s="9"/>
      <c r="G17" s="21"/>
      <c r="H17" s="23"/>
      <c r="I17" s="21"/>
      <c r="J17" s="21"/>
      <c r="K17" s="21"/>
      <c r="L17" s="21"/>
      <c r="M17" s="21"/>
      <c r="N17" s="21"/>
      <c r="O17" s="21"/>
      <c r="P17" s="21"/>
    </row>
    <row r="18" spans="1:16" s="24" customFormat="1" ht="11.25">
      <c r="A18" s="10"/>
      <c r="B18" s="9"/>
      <c r="C18" s="9"/>
      <c r="D18" s="22"/>
      <c r="E18" s="22"/>
      <c r="F18" s="9"/>
      <c r="G18" s="21"/>
      <c r="H18" s="23"/>
      <c r="I18" s="21"/>
      <c r="J18" s="21"/>
      <c r="K18" s="21"/>
      <c r="L18" s="21"/>
      <c r="M18" s="21"/>
      <c r="N18" s="21"/>
      <c r="O18" s="21"/>
      <c r="P18" s="21"/>
    </row>
    <row r="19" spans="1:16" s="24" customFormat="1" ht="11.25">
      <c r="A19" s="10"/>
      <c r="B19" s="9"/>
      <c r="C19" s="9"/>
      <c r="D19" s="22"/>
      <c r="E19" s="22"/>
      <c r="F19" s="9"/>
      <c r="G19" s="21"/>
      <c r="H19" s="23"/>
      <c r="I19" s="21"/>
      <c r="J19" s="21"/>
      <c r="K19" s="21"/>
      <c r="L19" s="21"/>
      <c r="M19" s="21"/>
      <c r="N19" s="21"/>
      <c r="O19" s="21"/>
      <c r="P19" s="21"/>
    </row>
    <row r="20" spans="1:16" s="24" customFormat="1" ht="11.25">
      <c r="A20" s="10"/>
      <c r="B20" s="9"/>
      <c r="C20" s="9"/>
      <c r="D20" s="22"/>
      <c r="E20" s="22"/>
      <c r="F20" s="9"/>
      <c r="G20" s="21"/>
      <c r="H20" s="23"/>
      <c r="I20" s="21"/>
      <c r="J20" s="21"/>
      <c r="K20" s="21"/>
      <c r="L20" s="21"/>
      <c r="M20" s="21"/>
      <c r="N20" s="21"/>
      <c r="O20" s="21"/>
      <c r="P20" s="21"/>
    </row>
    <row r="21" spans="1:16" s="24" customFormat="1" ht="11.25">
      <c r="A21" s="10"/>
      <c r="B21" s="9"/>
      <c r="C21" s="9"/>
      <c r="D21" s="22"/>
      <c r="E21" s="22"/>
      <c r="F21" s="9"/>
      <c r="G21" s="21"/>
      <c r="H21" s="23"/>
      <c r="I21" s="21"/>
      <c r="J21" s="21"/>
      <c r="K21" s="21"/>
      <c r="L21" s="21"/>
      <c r="M21" s="21"/>
      <c r="N21" s="21"/>
      <c r="O21" s="21"/>
      <c r="P21" s="21"/>
    </row>
    <row r="22" spans="1:16" s="24" customFormat="1" ht="11.25">
      <c r="A22" s="10"/>
      <c r="B22" s="9"/>
      <c r="C22" s="9"/>
      <c r="D22" s="22"/>
      <c r="E22" s="22"/>
      <c r="F22" s="9"/>
      <c r="G22" s="21"/>
      <c r="H22" s="23"/>
      <c r="I22" s="21"/>
      <c r="J22" s="21"/>
      <c r="K22" s="21"/>
      <c r="L22" s="21"/>
      <c r="M22" s="21"/>
      <c r="N22" s="21"/>
      <c r="O22" s="21"/>
      <c r="P22" s="21"/>
    </row>
    <row r="23" spans="1:16" s="24" customFormat="1" ht="11.25">
      <c r="A23" s="10"/>
      <c r="B23" s="9"/>
      <c r="C23" s="9"/>
      <c r="D23" s="22"/>
      <c r="E23" s="22"/>
      <c r="F23" s="9"/>
      <c r="G23" s="21"/>
      <c r="H23" s="23"/>
      <c r="I23" s="21"/>
      <c r="J23" s="21"/>
      <c r="K23" s="21"/>
      <c r="L23" s="21"/>
      <c r="M23" s="21"/>
      <c r="N23" s="21"/>
      <c r="O23" s="21"/>
      <c r="P23" s="21"/>
    </row>
    <row r="24" spans="1:16" s="24" customFormat="1" ht="11.25">
      <c r="A24" s="10"/>
      <c r="B24" s="9"/>
      <c r="C24" s="9"/>
      <c r="D24" s="22"/>
      <c r="E24" s="22"/>
      <c r="F24" s="9"/>
      <c r="G24" s="21"/>
      <c r="H24" s="23"/>
      <c r="I24" s="21"/>
      <c r="J24" s="21"/>
      <c r="K24" s="21"/>
      <c r="L24" s="21"/>
      <c r="M24" s="21"/>
      <c r="N24" s="21"/>
      <c r="O24" s="21"/>
      <c r="P24" s="21"/>
    </row>
    <row r="25" spans="1:16" s="24" customFormat="1" ht="11.25">
      <c r="A25" s="10"/>
      <c r="B25" s="9"/>
      <c r="C25" s="9"/>
      <c r="D25" s="22"/>
      <c r="E25" s="22"/>
      <c r="F25" s="9"/>
      <c r="G25" s="21"/>
      <c r="H25" s="23"/>
      <c r="I25" s="21"/>
      <c r="J25" s="21"/>
      <c r="K25" s="21"/>
      <c r="L25" s="21"/>
      <c r="M25" s="21"/>
      <c r="N25" s="21"/>
      <c r="O25" s="21"/>
      <c r="P25" s="21"/>
    </row>
    <row r="26" spans="1:16" s="24" customFormat="1" ht="11.25">
      <c r="A26" s="10"/>
      <c r="B26" s="9"/>
      <c r="C26" s="9"/>
      <c r="D26" s="22"/>
      <c r="E26" s="22"/>
      <c r="F26" s="9"/>
      <c r="G26" s="21"/>
      <c r="H26" s="23"/>
      <c r="I26" s="21"/>
      <c r="J26" s="21"/>
      <c r="K26" s="21"/>
      <c r="L26" s="21"/>
      <c r="M26" s="21"/>
      <c r="N26" s="21"/>
      <c r="O26" s="21"/>
      <c r="P26" s="21"/>
    </row>
    <row r="27" spans="1:16" s="24" customFormat="1" ht="11.25">
      <c r="A27" s="10"/>
      <c r="B27" s="9"/>
      <c r="C27" s="9"/>
      <c r="D27" s="22"/>
      <c r="E27" s="22"/>
      <c r="F27" s="9"/>
      <c r="G27" s="21"/>
      <c r="H27" s="23"/>
      <c r="I27" s="21"/>
      <c r="J27" s="21"/>
      <c r="K27" s="21"/>
      <c r="L27" s="21"/>
      <c r="M27" s="21"/>
      <c r="N27" s="21"/>
      <c r="O27" s="21"/>
      <c r="P27" s="21"/>
    </row>
    <row r="28" spans="1:16" s="24" customFormat="1" ht="11.25">
      <c r="A28" s="10"/>
      <c r="B28" s="9"/>
      <c r="C28" s="9"/>
      <c r="D28" s="22"/>
      <c r="E28" s="22"/>
      <c r="F28" s="9"/>
      <c r="G28" s="21"/>
      <c r="H28" s="23"/>
      <c r="I28" s="21"/>
      <c r="J28" s="21"/>
      <c r="K28" s="21"/>
      <c r="L28" s="21"/>
      <c r="M28" s="21"/>
      <c r="N28" s="21"/>
      <c r="O28" s="21"/>
      <c r="P28" s="21"/>
    </row>
    <row r="29" spans="1:16" s="24" customFormat="1" ht="11.25">
      <c r="A29" s="10"/>
      <c r="B29" s="9"/>
      <c r="C29" s="9"/>
      <c r="D29" s="22"/>
      <c r="E29" s="22"/>
      <c r="F29" s="9"/>
      <c r="G29" s="21"/>
      <c r="H29" s="23"/>
      <c r="I29" s="21"/>
      <c r="J29" s="21"/>
      <c r="K29" s="21"/>
      <c r="L29" s="21"/>
      <c r="M29" s="21"/>
      <c r="N29" s="21"/>
      <c r="O29" s="21"/>
      <c r="P29" s="21"/>
    </row>
    <row r="30" spans="1:16" s="24" customFormat="1" ht="11.25">
      <c r="A30" s="10"/>
      <c r="B30" s="9"/>
      <c r="C30" s="9"/>
      <c r="D30" s="22"/>
      <c r="E30" s="22"/>
      <c r="F30" s="9"/>
      <c r="G30" s="21"/>
      <c r="H30" s="23"/>
      <c r="I30" s="21"/>
      <c r="J30" s="21"/>
      <c r="K30" s="21"/>
      <c r="L30" s="21"/>
      <c r="M30" s="21"/>
      <c r="N30" s="21"/>
      <c r="O30" s="21"/>
      <c r="P30" s="21"/>
    </row>
    <row r="31" spans="1:16" s="24" customFormat="1" ht="11.25">
      <c r="A31" s="10"/>
      <c r="B31" s="9"/>
      <c r="C31" s="9"/>
      <c r="D31" s="22"/>
      <c r="E31" s="22"/>
      <c r="F31" s="9"/>
      <c r="G31" s="21"/>
      <c r="H31" s="23"/>
      <c r="I31" s="21"/>
      <c r="J31" s="21"/>
      <c r="K31" s="21"/>
      <c r="L31" s="21"/>
      <c r="M31" s="21"/>
      <c r="N31" s="21"/>
      <c r="O31" s="21"/>
      <c r="P31" s="21"/>
    </row>
    <row r="32" spans="1:16" s="24" customFormat="1" ht="11.25">
      <c r="A32" s="10"/>
      <c r="B32" s="9"/>
      <c r="C32" s="9"/>
      <c r="D32" s="22"/>
      <c r="E32" s="22"/>
      <c r="F32" s="9"/>
      <c r="G32" s="21"/>
      <c r="H32" s="23"/>
      <c r="I32" s="21"/>
      <c r="J32" s="21"/>
      <c r="K32" s="21"/>
      <c r="L32" s="21"/>
      <c r="M32" s="21"/>
      <c r="N32" s="21"/>
      <c r="O32" s="21"/>
      <c r="P32" s="21"/>
    </row>
    <row r="33" spans="1:16" s="24" customFormat="1" ht="11.25">
      <c r="A33" s="10"/>
      <c r="B33" s="9"/>
      <c r="C33" s="9"/>
      <c r="D33" s="22"/>
      <c r="E33" s="22"/>
      <c r="F33" s="9"/>
      <c r="G33" s="21"/>
      <c r="H33" s="23"/>
      <c r="I33" s="21"/>
      <c r="J33" s="21"/>
      <c r="K33" s="21"/>
      <c r="L33" s="21"/>
      <c r="M33" s="21"/>
      <c r="N33" s="21"/>
      <c r="O33" s="21"/>
      <c r="P33" s="21"/>
    </row>
    <row r="34" spans="1:16" s="24" customFormat="1" ht="11.25">
      <c r="A34" s="10"/>
      <c r="B34" s="9"/>
      <c r="C34" s="9"/>
      <c r="D34" s="22"/>
      <c r="E34" s="22"/>
      <c r="F34" s="9"/>
      <c r="G34" s="21"/>
      <c r="H34" s="23"/>
      <c r="I34" s="21"/>
      <c r="J34" s="21"/>
      <c r="K34" s="21"/>
      <c r="L34" s="21"/>
      <c r="M34" s="21"/>
      <c r="N34" s="21"/>
      <c r="O34" s="21"/>
      <c r="P34" s="21"/>
    </row>
    <row r="35" spans="1:16" s="24" customFormat="1" ht="11.25">
      <c r="A35" s="10"/>
      <c r="B35" s="9"/>
      <c r="C35" s="9"/>
      <c r="D35" s="22"/>
      <c r="E35" s="22"/>
      <c r="F35" s="9"/>
      <c r="G35" s="21"/>
      <c r="H35" s="23"/>
      <c r="I35" s="21"/>
      <c r="J35" s="21"/>
      <c r="K35" s="21"/>
      <c r="L35" s="21"/>
      <c r="M35" s="21"/>
      <c r="N35" s="21"/>
      <c r="O35" s="21"/>
      <c r="P35" s="21"/>
    </row>
    <row r="36" spans="1:16" s="24" customFormat="1" ht="11.25">
      <c r="A36" s="10"/>
      <c r="B36" s="9"/>
      <c r="C36" s="9"/>
      <c r="D36" s="22"/>
      <c r="E36" s="22"/>
      <c r="F36" s="9"/>
      <c r="G36" s="21"/>
      <c r="H36" s="23"/>
      <c r="I36" s="21"/>
      <c r="J36" s="21"/>
      <c r="K36" s="21"/>
      <c r="L36" s="21"/>
      <c r="M36" s="21"/>
      <c r="N36" s="21"/>
      <c r="O36" s="21"/>
      <c r="P36" s="21"/>
    </row>
    <row r="37" spans="1:16" s="24" customFormat="1" ht="11.25">
      <c r="A37" s="10"/>
      <c r="B37" s="9"/>
      <c r="C37" s="9"/>
      <c r="D37" s="22"/>
      <c r="E37" s="22"/>
      <c r="F37" s="9"/>
      <c r="G37" s="21"/>
      <c r="H37" s="23"/>
      <c r="I37" s="21"/>
      <c r="J37" s="21"/>
      <c r="K37" s="21"/>
      <c r="L37" s="21"/>
      <c r="M37" s="21"/>
      <c r="N37" s="21"/>
      <c r="O37" s="21"/>
      <c r="P37" s="21"/>
    </row>
    <row r="38" ht="12.75">
      <c r="G38" s="17" t="s">
        <v>17</v>
      </c>
    </row>
  </sheetData>
  <sheetProtection/>
  <printOptions/>
  <pageMargins left="0.35" right="0.25" top="0.5" bottom="0.5" header="0.5" footer="0.25"/>
  <pageSetup fitToHeight="0" fitToWidth="1" horizontalDpi="600" verticalDpi="600" orientation="landscape" scale="89" r:id="rId1"/>
  <headerFooter alignWithMargins="0">
    <oddFooter>&amp;L&amp;"Arial,Bold"CONFIDENTIAL&amp;RPage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"/>
  <sheetViews>
    <sheetView showGridLines="0" tabSelected="1" zoomScalePageLayoutView="0" workbookViewId="0" topLeftCell="A1">
      <selection activeCell="V4" sqref="V4"/>
    </sheetView>
  </sheetViews>
  <sheetFormatPr defaultColWidth="9.140625" defaultRowHeight="12.75"/>
  <cols>
    <col min="1" max="1" width="9.28125" style="0" customWidth="1"/>
    <col min="2" max="2" width="16.421875" style="0" customWidth="1"/>
    <col min="3" max="3" width="13.8515625" style="0" customWidth="1"/>
    <col min="4" max="10" width="3.8515625" style="0" hidden="1" customWidth="1"/>
    <col min="11" max="16" width="6.00390625" style="0" customWidth="1"/>
    <col min="17" max="18" width="9.57421875" style="0" hidden="1" customWidth="1"/>
    <col min="19" max="19" width="10.8515625" style="0" hidden="1" customWidth="1"/>
    <col min="20" max="20" width="9.57421875" style="0" customWidth="1"/>
    <col min="21" max="25" width="8.00390625" style="0" customWidth="1"/>
    <col min="26" max="26" width="8.7109375" style="0" customWidth="1"/>
    <col min="27" max="27" width="11.28125" style="0" customWidth="1"/>
  </cols>
  <sheetData>
    <row r="1" spans="1:29" ht="26.25">
      <c r="A1" s="1" t="s">
        <v>16</v>
      </c>
      <c r="B1" s="1"/>
      <c r="AC1" s="13"/>
    </row>
    <row r="2" spans="4:29" ht="12.75">
      <c r="D2" s="25" t="s">
        <v>31</v>
      </c>
      <c r="E2" s="26"/>
      <c r="F2" s="26"/>
      <c r="G2" s="26"/>
      <c r="H2" s="26"/>
      <c r="I2" s="26"/>
      <c r="J2" s="26"/>
      <c r="K2" s="18" t="s">
        <v>18</v>
      </c>
      <c r="L2" s="19"/>
      <c r="M2" s="19"/>
      <c r="N2" s="19"/>
      <c r="O2" s="19"/>
      <c r="P2" s="19"/>
      <c r="U2" s="18"/>
      <c r="V2" s="18"/>
      <c r="W2" s="18"/>
      <c r="X2" s="18"/>
      <c r="Y2" s="18"/>
      <c r="Z2" s="18"/>
      <c r="AA2" s="16" t="s">
        <v>17</v>
      </c>
      <c r="AC2" s="14" t="s">
        <v>14</v>
      </c>
    </row>
    <row r="3" spans="1:29" ht="22.5">
      <c r="A3" s="3" t="s">
        <v>34</v>
      </c>
      <c r="B3" s="3" t="s">
        <v>35</v>
      </c>
      <c r="C3" s="2" t="s">
        <v>0</v>
      </c>
      <c r="D3" s="2" t="s">
        <v>21</v>
      </c>
      <c r="E3" s="2" t="s">
        <v>25</v>
      </c>
      <c r="F3" s="2" t="s">
        <v>26</v>
      </c>
      <c r="G3" s="2" t="s">
        <v>27</v>
      </c>
      <c r="H3" s="2" t="s">
        <v>28</v>
      </c>
      <c r="I3" s="2" t="s">
        <v>29</v>
      </c>
      <c r="J3" s="2" t="s">
        <v>30</v>
      </c>
      <c r="K3" s="3" t="s">
        <v>4</v>
      </c>
      <c r="L3" s="3" t="s">
        <v>5</v>
      </c>
      <c r="M3" s="3" t="s">
        <v>3</v>
      </c>
      <c r="N3" s="3" t="s">
        <v>7</v>
      </c>
      <c r="O3" s="3" t="s">
        <v>6</v>
      </c>
      <c r="P3" s="3" t="s">
        <v>8</v>
      </c>
      <c r="Q3" s="3" t="s">
        <v>32</v>
      </c>
      <c r="R3" s="3" t="s">
        <v>33</v>
      </c>
      <c r="S3" s="3" t="s">
        <v>36</v>
      </c>
      <c r="T3" s="3" t="s">
        <v>2</v>
      </c>
      <c r="U3" s="3" t="s">
        <v>11</v>
      </c>
      <c r="V3" s="3" t="s">
        <v>12</v>
      </c>
      <c r="W3" s="3" t="s">
        <v>13</v>
      </c>
      <c r="X3" s="3" t="s">
        <v>9</v>
      </c>
      <c r="Y3" s="3" t="s">
        <v>19</v>
      </c>
      <c r="Z3" s="3" t="s">
        <v>10</v>
      </c>
      <c r="AA3" s="3" t="s">
        <v>1</v>
      </c>
      <c r="AC3" s="15" t="s">
        <v>15</v>
      </c>
    </row>
    <row r="4" spans="1:27" ht="12.75">
      <c r="A4" s="8">
        <v>42780</v>
      </c>
      <c r="B4" s="20" t="s">
        <v>59</v>
      </c>
      <c r="C4" s="29" t="s">
        <v>48</v>
      </c>
      <c r="D4" s="9"/>
      <c r="E4" s="9"/>
      <c r="F4" s="9"/>
      <c r="G4" s="9"/>
      <c r="H4" s="10"/>
      <c r="I4" s="10"/>
      <c r="J4" s="10"/>
      <c r="K4" s="9">
        <v>80</v>
      </c>
      <c r="L4" s="9"/>
      <c r="M4" s="9"/>
      <c r="N4" s="9"/>
      <c r="O4" s="10"/>
      <c r="P4" s="10"/>
      <c r="Q4" s="12"/>
      <c r="R4" s="12"/>
      <c r="S4" s="12"/>
      <c r="T4" s="12">
        <f>12.78*80</f>
        <v>1022.4</v>
      </c>
      <c r="U4" s="12">
        <f>0.15*T4</f>
        <v>153.35999999999999</v>
      </c>
      <c r="V4" s="12">
        <f>0.0307*T4</f>
        <v>31.38768</v>
      </c>
      <c r="W4" s="12">
        <f>0.0225*T4</f>
        <v>23.003999999999998</v>
      </c>
      <c r="X4" s="12">
        <f>0.062*T4</f>
        <v>63.388799999999996</v>
      </c>
      <c r="Y4" s="12">
        <f>0.0145*T4</f>
        <v>14.8248</v>
      </c>
      <c r="Z4" s="12"/>
      <c r="AA4" s="11">
        <f aca="true" t="shared" si="0" ref="AA4:AA13">T4-SUM(U4:Z4)</f>
        <v>736.43472</v>
      </c>
    </row>
    <row r="5" spans="1:27" ht="12.75">
      <c r="A5" s="8">
        <v>42780</v>
      </c>
      <c r="B5" s="20" t="s">
        <v>58</v>
      </c>
      <c r="C5" s="29" t="s">
        <v>50</v>
      </c>
      <c r="D5" s="9"/>
      <c r="E5" s="9"/>
      <c r="F5" s="9"/>
      <c r="G5" s="9"/>
      <c r="H5" s="10"/>
      <c r="I5" s="10"/>
      <c r="J5" s="10"/>
      <c r="K5" s="9">
        <v>80</v>
      </c>
      <c r="L5" s="9"/>
      <c r="M5" s="9"/>
      <c r="N5" s="9"/>
      <c r="O5" s="10"/>
      <c r="P5" s="10"/>
      <c r="Q5" s="12"/>
      <c r="R5" s="12"/>
      <c r="S5" s="12"/>
      <c r="T5" s="12">
        <f>12.78*80</f>
        <v>1022.4</v>
      </c>
      <c r="U5" s="12">
        <f aca="true" t="shared" si="1" ref="U5:U10">0.15*T5</f>
        <v>153.35999999999999</v>
      </c>
      <c r="V5" s="12">
        <f aca="true" t="shared" si="2" ref="V5:V10">0.0307*T5</f>
        <v>31.38768</v>
      </c>
      <c r="W5" s="12">
        <f aca="true" t="shared" si="3" ref="W5:W10">0.0225*T5</f>
        <v>23.003999999999998</v>
      </c>
      <c r="X5" s="12">
        <f aca="true" t="shared" si="4" ref="X5:X10">0.062*T5</f>
        <v>63.388799999999996</v>
      </c>
      <c r="Y5" s="12">
        <f aca="true" t="shared" si="5" ref="Y5:Y10">0.0145*T5</f>
        <v>14.8248</v>
      </c>
      <c r="Z5" s="12"/>
      <c r="AA5" s="11">
        <f t="shared" si="0"/>
        <v>736.43472</v>
      </c>
    </row>
    <row r="6" spans="1:27" ht="12.75">
      <c r="A6" s="8">
        <v>42780</v>
      </c>
      <c r="B6" s="20" t="s">
        <v>58</v>
      </c>
      <c r="C6" s="29" t="s">
        <v>51</v>
      </c>
      <c r="D6" s="9"/>
      <c r="E6" s="9"/>
      <c r="F6" s="9"/>
      <c r="G6" s="9"/>
      <c r="H6" s="10"/>
      <c r="I6" s="10"/>
      <c r="J6" s="10"/>
      <c r="K6" s="9">
        <v>80</v>
      </c>
      <c r="L6" s="9"/>
      <c r="M6" s="9"/>
      <c r="N6" s="9"/>
      <c r="O6" s="10"/>
      <c r="P6" s="10"/>
      <c r="Q6" s="12"/>
      <c r="R6" s="12"/>
      <c r="S6" s="12"/>
      <c r="T6" s="12">
        <f>12.78*80</f>
        <v>1022.4</v>
      </c>
      <c r="U6" s="12">
        <f t="shared" si="1"/>
        <v>153.35999999999999</v>
      </c>
      <c r="V6" s="12">
        <f t="shared" si="2"/>
        <v>31.38768</v>
      </c>
      <c r="W6" s="12">
        <f t="shared" si="3"/>
        <v>23.003999999999998</v>
      </c>
      <c r="X6" s="12">
        <f t="shared" si="4"/>
        <v>63.388799999999996</v>
      </c>
      <c r="Y6" s="12">
        <f t="shared" si="5"/>
        <v>14.8248</v>
      </c>
      <c r="Z6" s="12"/>
      <c r="AA6" s="11">
        <f t="shared" si="0"/>
        <v>736.43472</v>
      </c>
    </row>
    <row r="7" spans="1:27" ht="12.75">
      <c r="A7" s="8">
        <v>42780</v>
      </c>
      <c r="B7" s="20" t="s">
        <v>58</v>
      </c>
      <c r="C7" s="29" t="s">
        <v>52</v>
      </c>
      <c r="D7" s="9"/>
      <c r="E7" s="9"/>
      <c r="F7" s="9"/>
      <c r="G7" s="9"/>
      <c r="H7" s="10"/>
      <c r="I7" s="10"/>
      <c r="J7" s="10"/>
      <c r="K7" s="9">
        <v>80</v>
      </c>
      <c r="L7" s="9"/>
      <c r="M7" s="9"/>
      <c r="N7" s="9"/>
      <c r="O7" s="10"/>
      <c r="P7" s="10"/>
      <c r="Q7" s="12"/>
      <c r="R7" s="12"/>
      <c r="S7" s="12"/>
      <c r="T7" s="12">
        <f>12.78*80</f>
        <v>1022.4</v>
      </c>
      <c r="U7" s="12">
        <f t="shared" si="1"/>
        <v>153.35999999999999</v>
      </c>
      <c r="V7" s="12">
        <f t="shared" si="2"/>
        <v>31.38768</v>
      </c>
      <c r="W7" s="12">
        <f t="shared" si="3"/>
        <v>23.003999999999998</v>
      </c>
      <c r="X7" s="12">
        <f t="shared" si="4"/>
        <v>63.388799999999996</v>
      </c>
      <c r="Y7" s="12">
        <f t="shared" si="5"/>
        <v>14.8248</v>
      </c>
      <c r="Z7" s="12"/>
      <c r="AA7" s="11">
        <f t="shared" si="0"/>
        <v>736.43472</v>
      </c>
    </row>
    <row r="8" spans="1:27" ht="12.75">
      <c r="A8" s="8">
        <v>42780</v>
      </c>
      <c r="B8" s="20" t="s">
        <v>58</v>
      </c>
      <c r="C8" s="29" t="s">
        <v>57</v>
      </c>
      <c r="D8" s="9"/>
      <c r="E8" s="9"/>
      <c r="F8" s="9"/>
      <c r="G8" s="9"/>
      <c r="H8" s="10"/>
      <c r="I8" s="10"/>
      <c r="J8" s="10"/>
      <c r="K8" s="9">
        <v>25</v>
      </c>
      <c r="L8" s="9"/>
      <c r="M8" s="9"/>
      <c r="N8" s="9"/>
      <c r="O8" s="10"/>
      <c r="P8" s="10"/>
      <c r="Q8" s="12"/>
      <c r="R8" s="12"/>
      <c r="S8" s="12"/>
      <c r="T8" s="12">
        <f>7.25*K8</f>
        <v>181.25</v>
      </c>
      <c r="U8" s="12">
        <f t="shared" si="1"/>
        <v>27.1875</v>
      </c>
      <c r="V8" s="12">
        <f t="shared" si="2"/>
        <v>5.564375</v>
      </c>
      <c r="W8" s="12">
        <f t="shared" si="3"/>
        <v>4.078125</v>
      </c>
      <c r="X8" s="12">
        <f t="shared" si="4"/>
        <v>11.2375</v>
      </c>
      <c r="Y8" s="12">
        <f t="shared" si="5"/>
        <v>2.6281250000000003</v>
      </c>
      <c r="Z8" s="12"/>
      <c r="AA8" s="11">
        <f t="shared" si="0"/>
        <v>130.554375</v>
      </c>
    </row>
    <row r="9" spans="1:27" ht="12.75">
      <c r="A9" s="8">
        <v>42780</v>
      </c>
      <c r="B9" s="20" t="s">
        <v>58</v>
      </c>
      <c r="C9" s="29" t="s">
        <v>54</v>
      </c>
      <c r="D9" s="9"/>
      <c r="E9" s="9"/>
      <c r="F9" s="9"/>
      <c r="G9" s="9"/>
      <c r="H9" s="10"/>
      <c r="I9" s="10"/>
      <c r="J9" s="10"/>
      <c r="K9" s="9">
        <v>25</v>
      </c>
      <c r="L9" s="9"/>
      <c r="M9" s="9"/>
      <c r="N9" s="9"/>
      <c r="O9" s="10"/>
      <c r="P9" s="10"/>
      <c r="Q9" s="12"/>
      <c r="R9" s="12"/>
      <c r="S9" s="12"/>
      <c r="T9" s="12">
        <f>7.25*K9</f>
        <v>181.25</v>
      </c>
      <c r="U9" s="12">
        <f t="shared" si="1"/>
        <v>27.1875</v>
      </c>
      <c r="V9" s="12">
        <f t="shared" si="2"/>
        <v>5.564375</v>
      </c>
      <c r="W9" s="12">
        <f t="shared" si="3"/>
        <v>4.078125</v>
      </c>
      <c r="X9" s="12">
        <f t="shared" si="4"/>
        <v>11.2375</v>
      </c>
      <c r="Y9" s="12">
        <f t="shared" si="5"/>
        <v>2.6281250000000003</v>
      </c>
      <c r="Z9" s="12"/>
      <c r="AA9" s="11">
        <f t="shared" si="0"/>
        <v>130.554375</v>
      </c>
    </row>
    <row r="10" spans="1:27" ht="12.75">
      <c r="A10" s="8">
        <v>42780</v>
      </c>
      <c r="B10" s="20" t="s">
        <v>58</v>
      </c>
      <c r="C10" s="29" t="s">
        <v>56</v>
      </c>
      <c r="D10" s="9"/>
      <c r="E10" s="9"/>
      <c r="F10" s="9"/>
      <c r="G10" s="9"/>
      <c r="H10" s="10"/>
      <c r="I10" s="10"/>
      <c r="J10" s="10"/>
      <c r="K10" s="9">
        <v>25</v>
      </c>
      <c r="L10" s="9"/>
      <c r="M10" s="9"/>
      <c r="N10" s="9"/>
      <c r="O10" s="10"/>
      <c r="P10" s="10"/>
      <c r="Q10" s="12"/>
      <c r="R10" s="12"/>
      <c r="S10" s="12"/>
      <c r="T10" s="12">
        <f>7.25*K10</f>
        <v>181.25</v>
      </c>
      <c r="U10" s="12">
        <f t="shared" si="1"/>
        <v>27.1875</v>
      </c>
      <c r="V10" s="12">
        <f t="shared" si="2"/>
        <v>5.564375</v>
      </c>
      <c r="W10" s="12">
        <f t="shared" si="3"/>
        <v>4.078125</v>
      </c>
      <c r="X10" s="12">
        <f t="shared" si="4"/>
        <v>11.2375</v>
      </c>
      <c r="Y10" s="12">
        <f t="shared" si="5"/>
        <v>2.6281250000000003</v>
      </c>
      <c r="Z10" s="12"/>
      <c r="AA10" s="11">
        <f t="shared" si="0"/>
        <v>130.554375</v>
      </c>
    </row>
    <row r="11" spans="1:27" ht="12.75">
      <c r="A11" s="8"/>
      <c r="B11" s="20"/>
      <c r="C11" s="7"/>
      <c r="D11" s="9"/>
      <c r="E11" s="9"/>
      <c r="F11" s="9"/>
      <c r="G11" s="9"/>
      <c r="H11" s="10"/>
      <c r="I11" s="10"/>
      <c r="J11" s="10"/>
      <c r="K11" s="9"/>
      <c r="L11" s="9"/>
      <c r="M11" s="9"/>
      <c r="N11" s="9"/>
      <c r="O11" s="10"/>
      <c r="P11" s="10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1">
        <f t="shared" si="0"/>
        <v>0</v>
      </c>
    </row>
    <row r="12" spans="1:27" ht="12.75">
      <c r="A12" s="8"/>
      <c r="B12" s="20"/>
      <c r="C12" s="7"/>
      <c r="D12" s="9"/>
      <c r="E12" s="9"/>
      <c r="F12" s="9"/>
      <c r="G12" s="9"/>
      <c r="H12" s="10"/>
      <c r="I12" s="10"/>
      <c r="J12" s="10"/>
      <c r="K12" s="9"/>
      <c r="L12" s="9"/>
      <c r="M12" s="9"/>
      <c r="N12" s="9"/>
      <c r="O12" s="10"/>
      <c r="P12" s="10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1">
        <f t="shared" si="0"/>
        <v>0</v>
      </c>
    </row>
    <row r="13" spans="1:27" ht="12.75">
      <c r="A13" s="8"/>
      <c r="B13" s="20"/>
      <c r="C13" s="7"/>
      <c r="D13" s="9"/>
      <c r="E13" s="9"/>
      <c r="F13" s="9"/>
      <c r="G13" s="9"/>
      <c r="H13" s="10"/>
      <c r="I13" s="10"/>
      <c r="J13" s="10"/>
      <c r="K13" s="9"/>
      <c r="L13" s="9"/>
      <c r="M13" s="9"/>
      <c r="N13" s="9"/>
      <c r="O13" s="10"/>
      <c r="P13" s="10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1">
        <f t="shared" si="0"/>
        <v>0</v>
      </c>
    </row>
  </sheetData>
  <sheetProtection/>
  <hyperlinks>
    <hyperlink ref="AC2" r:id="rId1" display="HELP"/>
  </hyperlinks>
  <printOptions/>
  <pageMargins left="0.4" right="0.25" top="0.5" bottom="0.5" header="0.5" footer="0.25"/>
  <pageSetup fitToHeight="0" fitToWidth="1" horizontalDpi="600" verticalDpi="600" orientation="landscape" scale="80" r:id="rId3"/>
  <headerFooter alignWithMargins="0">
    <oddFooter>&amp;L&amp;"Arial,Bold"CONFIDENTIAL&amp;RPage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Payroll Template</dc:title>
  <dc:subject/>
  <dc:creator>Vertex42.com</dc:creator>
  <cp:keywords/>
  <dc:description>(c) 2010 Vertex42 LLC. All Rights Reserved.</dc:description>
  <cp:lastModifiedBy>fmcms</cp:lastModifiedBy>
  <cp:lastPrinted>2010-07-05T19:27:49Z</cp:lastPrinted>
  <dcterms:created xsi:type="dcterms:W3CDTF">2010-04-02T22:04:47Z</dcterms:created>
  <dcterms:modified xsi:type="dcterms:W3CDTF">2017-02-17T13:59:47Z</dcterms:modified>
  <cp:category>payroll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 Vertex42 LLC</vt:lpwstr>
  </property>
  <property fmtid="{D5CDD505-2E9C-101B-9397-08002B2CF9AE}" pid="3" name="Version">
    <vt:lpwstr>1.0.1</vt:lpwstr>
  </property>
</Properties>
</file>